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liamsburghhousing.sharepoint.com/sites/HR/Info/Contracts Register from 2023/"/>
    </mc:Choice>
  </mc:AlternateContent>
  <xr:revisionPtr revIDLastSave="104" documentId="8_{C0A5D91B-B41B-4312-9D08-C6F3368F6D4A}" xr6:coauthVersionLast="47" xr6:coauthVersionMax="47" xr10:uidLastSave="{57C04BB0-D371-4CAE-8B8F-11ECF412CF48}"/>
  <bookViews>
    <workbookView xWindow="28680" yWindow="-120" windowWidth="29040" windowHeight="15720" xr2:uid="{829888D8-5E33-4119-8AA8-F07F35BA08FE}"/>
  </bookViews>
  <sheets>
    <sheet name="Sheet1" sheetId="1" r:id="rId1"/>
    <sheet name="Sheet2" sheetId="2" r:id="rId2"/>
  </sheets>
  <definedNames>
    <definedName name="_xlnm._FilterDatabase" localSheetId="0" hidden="1">Sheet1!$A$4:$I$54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48" i="1" l="1"/>
  <c r="D47" i="1"/>
  <c r="D46" i="1"/>
  <c r="D44" i="1"/>
  <c r="D43" i="1"/>
  <c r="D42" i="1"/>
  <c r="D40" i="1"/>
  <c r="D38" i="1"/>
  <c r="D37" i="1"/>
  <c r="D36" i="1"/>
  <c r="D35" i="1"/>
  <c r="D34" i="1"/>
  <c r="D32" i="1"/>
  <c r="D31" i="1"/>
  <c r="D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Lynne Ramsay</author>
    <author>tc={0D9E9C31-3B1B-4721-B262-7A3CF2DE1472}</author>
  </authors>
  <commentList>
    <comment ref="D50" authorId="0" shapeId="0" xr:uid="{26FE82A3-6F51-41EA-8E45-7A24D422AC59}">
      <text>
        <r>
          <rPr>
            <b/>
            <sz val="9"/>
            <color indexed="81"/>
            <rFont val="Tahoma"/>
            <family val="2"/>
          </rPr>
          <t>Lynne Ramsay:</t>
        </r>
        <r>
          <rPr>
            <sz val="9"/>
            <color indexed="81"/>
            <rFont val="Tahoma"/>
            <family val="2"/>
          </rPr>
          <t xml:space="preserve">
exc IPT</t>
        </r>
      </text>
    </comment>
    <comment ref="D53" authorId="1" shapeId="0" xr:uid="{0D9E9C31-3B1B-4721-B262-7A3CF2DE1472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Approximate cost.</t>
      </text>
    </comment>
  </commentList>
</comments>
</file>

<file path=xl/sharedStrings.xml><?xml version="1.0" encoding="utf-8"?>
<sst xmlns="http://schemas.openxmlformats.org/spreadsheetml/2006/main" count="269" uniqueCount="146">
  <si>
    <t>Contract Register Williamsburgh Housing Association.</t>
  </si>
  <si>
    <t>Subject/Title</t>
  </si>
  <si>
    <t>Contractor</t>
  </si>
  <si>
    <t>Contract Value (£) Excl.VAT</t>
  </si>
  <si>
    <t>Date awarded</t>
  </si>
  <si>
    <t>Duration         (initial period)</t>
  </si>
  <si>
    <t>Contract start date</t>
  </si>
  <si>
    <t>Contract end date</t>
  </si>
  <si>
    <t>Extension period and new Contract end date</t>
  </si>
  <si>
    <t>Pest Control</t>
  </si>
  <si>
    <t xml:space="preserve">Horizon Environmental Services Limited (T/A Pestokill) </t>
  </si>
  <si>
    <t>3 years</t>
  </si>
  <si>
    <t>Up to a further one year</t>
  </si>
  <si>
    <t>Close Cleaning Services</t>
  </si>
  <si>
    <t>Caledonian Maintenance Ltd.</t>
  </si>
  <si>
    <t>Up to a further 2 years.</t>
  </si>
  <si>
    <t>Gas Service and Maintenance</t>
  </si>
  <si>
    <t>James Frews (Gas Sure)</t>
  </si>
  <si>
    <t>Gutter cleaning &amp; Roof anchor testing</t>
  </si>
  <si>
    <t>Patterson Roof Anchors</t>
  </si>
  <si>
    <t>December 2021</t>
  </si>
  <si>
    <t>4 Years</t>
  </si>
  <si>
    <t>Electrical Testing Services</t>
  </si>
  <si>
    <t xml:space="preserve">GD Chalmers Ltd </t>
  </si>
  <si>
    <t>December 2023</t>
  </si>
  <si>
    <t>3 years (3+2)</t>
  </si>
  <si>
    <t>Up to a further 2 years</t>
  </si>
  <si>
    <t>N/A</t>
  </si>
  <si>
    <t>Legionella Risk Assessment and Management Services</t>
  </si>
  <si>
    <t>Kilbarchan Maintenance Services</t>
  </si>
  <si>
    <t>13/11/2019</t>
  </si>
  <si>
    <t>4 years</t>
  </si>
  <si>
    <t>One year extension period</t>
  </si>
  <si>
    <t>Cyclical Painting services</t>
  </si>
  <si>
    <t>JC McColl</t>
  </si>
  <si>
    <t>December 2022</t>
  </si>
  <si>
    <t>One year</t>
  </si>
  <si>
    <t>Out of Hours Call Centre Services</t>
  </si>
  <si>
    <t>23/7/2023</t>
  </si>
  <si>
    <t>Out of Hours Repairs Services</t>
  </si>
  <si>
    <t>Circa £120K</t>
  </si>
  <si>
    <t>2 years</t>
  </si>
  <si>
    <t>Joinery services</t>
  </si>
  <si>
    <t>Timetra Ltd.</t>
  </si>
  <si>
    <t>Circa £100K</t>
  </si>
  <si>
    <t>Alwurk Electric Ltd.</t>
  </si>
  <si>
    <t>Electrical Services</t>
  </si>
  <si>
    <t>Valley Group Ltd.</t>
  </si>
  <si>
    <t>Circa £70K</t>
  </si>
  <si>
    <t>GD Chalmers Ltd.</t>
  </si>
  <si>
    <t>Magnus Electrical Services Ltd.</t>
  </si>
  <si>
    <t>Plumbing services</t>
  </si>
  <si>
    <t>Circa £80K</t>
  </si>
  <si>
    <t>Voids/Multi-Trades works</t>
  </si>
  <si>
    <t>City Gate Construction Ltd.</t>
  </si>
  <si>
    <t>Circa £150K</t>
  </si>
  <si>
    <t>ICT Support</t>
  </si>
  <si>
    <t>ChessICT</t>
  </si>
  <si>
    <t>01/12/2022</t>
  </si>
  <si>
    <t>5 Years</t>
  </si>
  <si>
    <t>QL Support</t>
  </si>
  <si>
    <t>Aareon</t>
  </si>
  <si>
    <t>1 Year</t>
  </si>
  <si>
    <t>Telephone System</t>
  </si>
  <si>
    <t>NCS / (Siemens Financial)</t>
  </si>
  <si>
    <t>04/11/2020</t>
  </si>
  <si>
    <t>5 Years + 8 months</t>
  </si>
  <si>
    <t>Sophos Security</t>
  </si>
  <si>
    <t>Integrity 360</t>
  </si>
  <si>
    <t>11/02/2023</t>
  </si>
  <si>
    <t>Watchguard Auth point</t>
  </si>
  <si>
    <t>Caretower</t>
  </si>
  <si>
    <t>12/10/2023</t>
  </si>
  <si>
    <t>Firewall Security</t>
  </si>
  <si>
    <t>Softcat</t>
  </si>
  <si>
    <t>17/07/2023</t>
  </si>
  <si>
    <t>LogMeIn Licences</t>
  </si>
  <si>
    <t>01/04/2022</t>
  </si>
  <si>
    <t>Rolling licence agreement</t>
  </si>
  <si>
    <t>Microsoft Licences</t>
  </si>
  <si>
    <t>01/02/2022</t>
  </si>
  <si>
    <t>1 year</t>
  </si>
  <si>
    <t>Schedule of Rates + Locate It Licences</t>
  </si>
  <si>
    <t>M3 Housing</t>
  </si>
  <si>
    <t>&gt; 5 Years</t>
  </si>
  <si>
    <t>Astrow Time Mgt Licences</t>
  </si>
  <si>
    <t>Stanley Guard</t>
  </si>
  <si>
    <t>&gt; 10 years</t>
  </si>
  <si>
    <t>Stanely Guard Safety System</t>
  </si>
  <si>
    <t>01/10/2021</t>
  </si>
  <si>
    <t>Website Design &amp; Support - website cert</t>
  </si>
  <si>
    <t>Kiswebs</t>
  </si>
  <si>
    <t>01/06/2020</t>
  </si>
  <si>
    <t>Website Support - document management support</t>
  </si>
  <si>
    <t>Website Support  online housing app</t>
  </si>
  <si>
    <t>Website Support annual application support</t>
  </si>
  <si>
    <t>01/01/2023</t>
  </si>
  <si>
    <t>Website Support annual hosting</t>
  </si>
  <si>
    <t>01/02/2023</t>
  </si>
  <si>
    <t>Website Support Read It software</t>
  </si>
  <si>
    <t>07/12/2021</t>
  </si>
  <si>
    <t>IT Auditing software</t>
  </si>
  <si>
    <t>Lepide UK Ltd</t>
  </si>
  <si>
    <t>27/06/2022</t>
  </si>
  <si>
    <t>Survey Software</t>
  </si>
  <si>
    <t>Target Applications Ltd</t>
  </si>
  <si>
    <t>28/10/2021</t>
  </si>
  <si>
    <t>Satisnet Ltd</t>
  </si>
  <si>
    <t>01/07/2022</t>
  </si>
  <si>
    <t>Asset Management System</t>
  </si>
  <si>
    <t>SID Asset Management</t>
  </si>
  <si>
    <t>30/09/2022</t>
  </si>
  <si>
    <t>Cloud monthly support/licences</t>
  </si>
  <si>
    <t>28/02/2023</t>
  </si>
  <si>
    <t>Payroll system</t>
  </si>
  <si>
    <t>Sage</t>
  </si>
  <si>
    <t>Rolling agreement</t>
  </si>
  <si>
    <t>Insurance Services</t>
  </si>
  <si>
    <t>11/04/2022</t>
  </si>
  <si>
    <t>3 Years</t>
  </si>
  <si>
    <t>External Audit Services</t>
  </si>
  <si>
    <t>Chiene &amp; Tait LLP</t>
  </si>
  <si>
    <t>22/09/2022</t>
  </si>
  <si>
    <t>Landscape Maintenance</t>
  </si>
  <si>
    <t>Caledonian Maintenance</t>
  </si>
  <si>
    <t>1/4/23</t>
  </si>
  <si>
    <t>2 Years</t>
  </si>
  <si>
    <t>Two years</t>
  </si>
  <si>
    <t>3 Project Design &amp; Build Contract</t>
  </si>
  <si>
    <t>McTaggart Construction</t>
  </si>
  <si>
    <t>September 2019</t>
  </si>
  <si>
    <t>Extended pending Project external funding.</t>
  </si>
  <si>
    <t>Internal Audit Services</t>
  </si>
  <si>
    <t>Wylie &amp; Biset LLP</t>
  </si>
  <si>
    <t>14/02/2024</t>
  </si>
  <si>
    <t>Howdens</t>
  </si>
  <si>
    <t>3 Year</t>
  </si>
  <si>
    <t>10/03/2025</t>
  </si>
  <si>
    <t>No further extension period.</t>
  </si>
  <si>
    <t>Kitchen renewals</t>
  </si>
  <si>
    <t>MCN (Scotland) Ltd</t>
  </si>
  <si>
    <t>£532K Year one</t>
  </si>
  <si>
    <t>Stonework/Rainwater good replacements</t>
  </si>
  <si>
    <t>CBC Stone Ltd</t>
  </si>
  <si>
    <t>£369K</t>
  </si>
  <si>
    <t>10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</si>
</sst>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dd/mm/yyyy;@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 wrapText="1"/>
    </xf>
    <xf numFmtId="6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49" fontId="0" fillId="0" borderId="1" xfId="0" quotePrefix="1" applyNumberFormat="1" applyBorder="1" applyAlignment="1">
      <alignment horizontal="center" wrapText="1"/>
    </xf>
    <xf numFmtId="6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8" fontId="0" fillId="0" borderId="1" xfId="0" applyNumberForma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aham Scott" id="{5C604189-6C97-4E85-A9F6-73BD43758090}" userId="S::grahams@williamsburghha.co.uk::010ccf31-2090-4274-a544-dea14ff6efd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3-05-10T13:10:09.88" personId="{5C604189-6C97-4E85-A9F6-73BD43758090}" id="{0D9E9C31-3B1B-4721-B262-7A3CF2DE1472}">
    <text>Approximate cost.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A865-E1FA-4F47-A8EA-4B13563368EA}">
  <dimension ref="B2:I60"/>
  <sheetViews>
    <sheetView tabSelected="1" topLeftCell="B1" workbookViewId="0">
      <selection activeCell="L2" sqref="L2"/>
    </sheetView>
  </sheetViews>
  <sheetFormatPr defaultColWidth="8.88671875" defaultRowHeight="14.4" x14ac:dyDescent="0.3"/>
  <cols>
    <col min="1" max="1" width="8.88671875" style="9"/>
    <col min="2" max="2" width="31.5546875" style="9" customWidth="1"/>
    <col min="3" max="3" width="28.5546875" style="9" customWidth="1"/>
    <col min="4" max="4" width="18.5546875" style="10" customWidth="1"/>
    <col min="5" max="5" width="15.44140625" style="10" customWidth="1"/>
    <col min="6" max="6" width="14.5546875" style="10" customWidth="1"/>
    <col min="7" max="7" width="19.44140625" style="10" customWidth="1"/>
    <col min="8" max="8" width="19.88671875" style="10" customWidth="1"/>
    <col min="9" max="9" width="40.109375" style="9" customWidth="1"/>
    <col min="10" max="16384" width="8.88671875" style="9"/>
  </cols>
  <sheetData>
    <row r="2" spans="2:9" ht="37.950000000000003" customHeight="1" x14ac:dyDescent="0.35">
      <c r="B2" s="23" t="s">
        <v>0</v>
      </c>
      <c r="C2" s="23"/>
    </row>
    <row r="4" spans="2:9" s="2" customFormat="1" ht="28.8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2:9" s="10" customFormat="1" ht="28.8" x14ac:dyDescent="0.3">
      <c r="B5" s="3" t="s">
        <v>9</v>
      </c>
      <c r="C5" s="15" t="s">
        <v>10</v>
      </c>
      <c r="D5" s="4">
        <v>42000</v>
      </c>
      <c r="E5" s="13">
        <v>45728</v>
      </c>
      <c r="F5" s="5" t="s">
        <v>11</v>
      </c>
      <c r="G5" s="13">
        <v>45782</v>
      </c>
      <c r="H5" s="13">
        <v>46877</v>
      </c>
      <c r="I5" s="3" t="s">
        <v>12</v>
      </c>
    </row>
    <row r="6" spans="2:9" s="14" customFormat="1" x14ac:dyDescent="0.3">
      <c r="B6" s="3" t="s">
        <v>13</v>
      </c>
      <c r="C6" s="3" t="s">
        <v>14</v>
      </c>
      <c r="D6" s="4">
        <v>318000</v>
      </c>
      <c r="E6" s="13">
        <v>45441</v>
      </c>
      <c r="F6" s="5" t="s">
        <v>11</v>
      </c>
      <c r="G6" s="13">
        <v>45474</v>
      </c>
      <c r="H6" s="13">
        <v>46568</v>
      </c>
      <c r="I6" s="3" t="s">
        <v>15</v>
      </c>
    </row>
    <row r="7" spans="2:9" s="14" customFormat="1" x14ac:dyDescent="0.3">
      <c r="B7" s="3" t="s">
        <v>139</v>
      </c>
      <c r="C7" s="3" t="s">
        <v>140</v>
      </c>
      <c r="D7" s="4" t="s">
        <v>141</v>
      </c>
      <c r="E7" s="13">
        <v>46113</v>
      </c>
      <c r="F7" s="5" t="s">
        <v>41</v>
      </c>
      <c r="G7" s="13">
        <v>46143</v>
      </c>
      <c r="H7" s="13">
        <v>46873</v>
      </c>
      <c r="I7" s="3" t="s">
        <v>27</v>
      </c>
    </row>
    <row r="8" spans="2:9" s="14" customFormat="1" ht="28.8" x14ac:dyDescent="0.3">
      <c r="B8" s="3" t="s">
        <v>142</v>
      </c>
      <c r="C8" s="3" t="s">
        <v>143</v>
      </c>
      <c r="D8" s="4" t="s">
        <v>144</v>
      </c>
      <c r="E8" s="13">
        <v>46113</v>
      </c>
      <c r="F8" s="5" t="s">
        <v>145</v>
      </c>
      <c r="G8" s="13">
        <v>46160</v>
      </c>
      <c r="H8" s="13">
        <v>46417</v>
      </c>
      <c r="I8" s="3" t="s">
        <v>27</v>
      </c>
    </row>
    <row r="9" spans="2:9" s="14" customFormat="1" x14ac:dyDescent="0.3">
      <c r="B9" s="3" t="s">
        <v>16</v>
      </c>
      <c r="C9" s="3" t="s">
        <v>17</v>
      </c>
      <c r="D9" s="4">
        <v>546000</v>
      </c>
      <c r="E9" s="13">
        <v>45303</v>
      </c>
      <c r="F9" s="5" t="s">
        <v>11</v>
      </c>
      <c r="G9" s="6">
        <v>45383</v>
      </c>
      <c r="H9" s="6">
        <v>46476</v>
      </c>
      <c r="I9" s="3" t="s">
        <v>15</v>
      </c>
    </row>
    <row r="10" spans="2:9" ht="28.8" x14ac:dyDescent="0.3">
      <c r="B10" s="7" t="s">
        <v>18</v>
      </c>
      <c r="C10" s="7" t="s">
        <v>19</v>
      </c>
      <c r="D10" s="4">
        <v>230000</v>
      </c>
      <c r="E10" s="8" t="s">
        <v>20</v>
      </c>
      <c r="F10" s="5" t="s">
        <v>21</v>
      </c>
      <c r="G10" s="6">
        <v>44531</v>
      </c>
      <c r="H10" s="6">
        <v>46356</v>
      </c>
      <c r="I10" s="7" t="s">
        <v>138</v>
      </c>
    </row>
    <row r="11" spans="2:9" x14ac:dyDescent="0.3">
      <c r="B11" s="7" t="s">
        <v>22</v>
      </c>
      <c r="C11" s="7" t="s">
        <v>23</v>
      </c>
      <c r="D11" s="4">
        <v>281000</v>
      </c>
      <c r="E11" s="8" t="s">
        <v>24</v>
      </c>
      <c r="F11" s="5" t="s">
        <v>25</v>
      </c>
      <c r="G11" s="6">
        <v>45292</v>
      </c>
      <c r="H11" s="6">
        <v>46357</v>
      </c>
      <c r="I11" s="7" t="s">
        <v>26</v>
      </c>
    </row>
    <row r="12" spans="2:9" ht="28.8" x14ac:dyDescent="0.3">
      <c r="B12" s="7" t="s">
        <v>28</v>
      </c>
      <c r="C12" s="7" t="s">
        <v>29</v>
      </c>
      <c r="D12" s="4">
        <v>301000</v>
      </c>
      <c r="E12" s="8" t="s">
        <v>30</v>
      </c>
      <c r="F12" s="5" t="s">
        <v>31</v>
      </c>
      <c r="G12" s="6">
        <v>43789</v>
      </c>
      <c r="H12" s="6">
        <v>45615</v>
      </c>
      <c r="I12" s="7" t="s">
        <v>32</v>
      </c>
    </row>
    <row r="13" spans="2:9" ht="19.350000000000001" customHeight="1" x14ac:dyDescent="0.3">
      <c r="B13" s="7" t="s">
        <v>33</v>
      </c>
      <c r="C13" s="7" t="s">
        <v>34</v>
      </c>
      <c r="D13" s="4">
        <v>412000</v>
      </c>
      <c r="E13" s="8" t="s">
        <v>35</v>
      </c>
      <c r="F13" s="5" t="s">
        <v>31</v>
      </c>
      <c r="G13" s="6">
        <v>44896</v>
      </c>
      <c r="H13" s="6">
        <v>46327</v>
      </c>
      <c r="I13" s="7" t="s">
        <v>27</v>
      </c>
    </row>
    <row r="14" spans="2:9" ht="19.350000000000001" customHeight="1" x14ac:dyDescent="0.3">
      <c r="B14" s="7" t="s">
        <v>37</v>
      </c>
      <c r="C14" s="7" t="s">
        <v>17</v>
      </c>
      <c r="D14" s="4">
        <v>47181</v>
      </c>
      <c r="E14" s="8" t="s">
        <v>38</v>
      </c>
      <c r="F14" s="5" t="s">
        <v>11</v>
      </c>
      <c r="G14" s="6">
        <v>45173</v>
      </c>
      <c r="H14" s="6">
        <v>46268</v>
      </c>
      <c r="I14" s="7" t="s">
        <v>12</v>
      </c>
    </row>
    <row r="15" spans="2:9" ht="19.350000000000001" customHeight="1" x14ac:dyDescent="0.3">
      <c r="B15" s="7" t="s">
        <v>39</v>
      </c>
      <c r="C15" s="7" t="s">
        <v>17</v>
      </c>
      <c r="D15" s="4" t="s">
        <v>40</v>
      </c>
      <c r="E15" s="8" t="s">
        <v>38</v>
      </c>
      <c r="F15" s="5" t="s">
        <v>41</v>
      </c>
      <c r="G15" s="6">
        <v>45173</v>
      </c>
      <c r="H15" s="6">
        <v>46268</v>
      </c>
      <c r="I15" s="7" t="s">
        <v>26</v>
      </c>
    </row>
    <row r="16" spans="2:9" ht="19.350000000000001" customHeight="1" x14ac:dyDescent="0.3">
      <c r="B16" s="7" t="s">
        <v>42</v>
      </c>
      <c r="C16" s="7" t="s">
        <v>43</v>
      </c>
      <c r="D16" s="4" t="s">
        <v>44</v>
      </c>
      <c r="E16" s="8" t="s">
        <v>38</v>
      </c>
      <c r="F16" s="5" t="s">
        <v>41</v>
      </c>
      <c r="G16" s="6">
        <v>45194</v>
      </c>
      <c r="H16" s="6">
        <v>45924</v>
      </c>
      <c r="I16" s="7" t="s">
        <v>26</v>
      </c>
    </row>
    <row r="17" spans="2:9" ht="19.350000000000001" customHeight="1" x14ac:dyDescent="0.3">
      <c r="B17" s="7" t="s">
        <v>42</v>
      </c>
      <c r="C17" s="7" t="s">
        <v>17</v>
      </c>
      <c r="D17" s="4" t="s">
        <v>44</v>
      </c>
      <c r="E17" s="8" t="s">
        <v>38</v>
      </c>
      <c r="F17" s="5" t="s">
        <v>41</v>
      </c>
      <c r="G17" s="6">
        <v>45173</v>
      </c>
      <c r="H17" s="6">
        <v>45903</v>
      </c>
      <c r="I17" s="7" t="s">
        <v>26</v>
      </c>
    </row>
    <row r="18" spans="2:9" ht="19.350000000000001" customHeight="1" x14ac:dyDescent="0.3">
      <c r="B18" s="7" t="s">
        <v>42</v>
      </c>
      <c r="C18" s="7" t="s">
        <v>45</v>
      </c>
      <c r="D18" s="4" t="s">
        <v>44</v>
      </c>
      <c r="E18" s="8" t="s">
        <v>38</v>
      </c>
      <c r="F18" s="5" t="s">
        <v>41</v>
      </c>
      <c r="G18" s="6">
        <v>45194</v>
      </c>
      <c r="H18" s="6">
        <v>45924</v>
      </c>
      <c r="I18" s="7" t="s">
        <v>26</v>
      </c>
    </row>
    <row r="19" spans="2:9" ht="19.350000000000001" customHeight="1" x14ac:dyDescent="0.3">
      <c r="B19" s="7" t="s">
        <v>46</v>
      </c>
      <c r="C19" s="7" t="s">
        <v>47</v>
      </c>
      <c r="D19" s="4" t="s">
        <v>48</v>
      </c>
      <c r="E19" s="8" t="s">
        <v>38</v>
      </c>
      <c r="F19" s="5" t="s">
        <v>41</v>
      </c>
      <c r="G19" s="6">
        <v>45183</v>
      </c>
      <c r="H19" s="6">
        <v>45913</v>
      </c>
      <c r="I19" s="7" t="s">
        <v>26</v>
      </c>
    </row>
    <row r="20" spans="2:9" ht="19.350000000000001" customHeight="1" x14ac:dyDescent="0.3">
      <c r="B20" s="7" t="s">
        <v>46</v>
      </c>
      <c r="C20" s="7" t="s">
        <v>49</v>
      </c>
      <c r="D20" s="4" t="s">
        <v>48</v>
      </c>
      <c r="E20" s="8" t="s">
        <v>38</v>
      </c>
      <c r="F20" s="5" t="s">
        <v>41</v>
      </c>
      <c r="G20" s="6">
        <v>45194</v>
      </c>
      <c r="H20" s="6">
        <v>45924</v>
      </c>
      <c r="I20" s="7" t="s">
        <v>26</v>
      </c>
    </row>
    <row r="21" spans="2:9" ht="19.350000000000001" customHeight="1" x14ac:dyDescent="0.3">
      <c r="B21" s="7" t="s">
        <v>46</v>
      </c>
      <c r="C21" s="7" t="s">
        <v>50</v>
      </c>
      <c r="D21" s="4" t="s">
        <v>48</v>
      </c>
      <c r="E21" s="8" t="s">
        <v>38</v>
      </c>
      <c r="F21" s="5" t="s">
        <v>41</v>
      </c>
      <c r="G21" s="6">
        <v>45173</v>
      </c>
      <c r="H21" s="6">
        <v>45903</v>
      </c>
      <c r="I21" s="7" t="s">
        <v>26</v>
      </c>
    </row>
    <row r="22" spans="2:9" ht="19.350000000000001" customHeight="1" x14ac:dyDescent="0.3">
      <c r="B22" s="7" t="s">
        <v>51</v>
      </c>
      <c r="C22" s="7" t="s">
        <v>47</v>
      </c>
      <c r="D22" s="4" t="s">
        <v>52</v>
      </c>
      <c r="E22" s="8" t="s">
        <v>38</v>
      </c>
      <c r="F22" s="5" t="s">
        <v>41</v>
      </c>
      <c r="G22" s="6">
        <v>45183</v>
      </c>
      <c r="H22" s="6">
        <v>45913</v>
      </c>
      <c r="I22" s="7" t="s">
        <v>26</v>
      </c>
    </row>
    <row r="23" spans="2:9" ht="19.350000000000001" customHeight="1" x14ac:dyDescent="0.3">
      <c r="B23" s="7" t="s">
        <v>51</v>
      </c>
      <c r="C23" s="7" t="s">
        <v>43</v>
      </c>
      <c r="D23" s="4" t="s">
        <v>52</v>
      </c>
      <c r="E23" s="8" t="s">
        <v>38</v>
      </c>
      <c r="F23" s="5" t="s">
        <v>41</v>
      </c>
      <c r="G23" s="6">
        <v>45194</v>
      </c>
      <c r="H23" s="6">
        <v>45924</v>
      </c>
      <c r="I23" s="7" t="s">
        <v>26</v>
      </c>
    </row>
    <row r="24" spans="2:9" ht="19.350000000000001" customHeight="1" x14ac:dyDescent="0.3">
      <c r="B24" s="7" t="s">
        <v>51</v>
      </c>
      <c r="C24" s="7" t="s">
        <v>17</v>
      </c>
      <c r="D24" s="4" t="s">
        <v>52</v>
      </c>
      <c r="E24" s="8" t="s">
        <v>38</v>
      </c>
      <c r="F24" s="5" t="s">
        <v>41</v>
      </c>
      <c r="G24" s="6">
        <v>45173</v>
      </c>
      <c r="H24" s="6">
        <v>45903</v>
      </c>
      <c r="I24" s="7" t="s">
        <v>26</v>
      </c>
    </row>
    <row r="25" spans="2:9" ht="19.350000000000001" customHeight="1" x14ac:dyDescent="0.3">
      <c r="B25" s="7" t="s">
        <v>53</v>
      </c>
      <c r="C25" s="7" t="s">
        <v>54</v>
      </c>
      <c r="D25" s="4" t="s">
        <v>55</v>
      </c>
      <c r="E25" s="8" t="s">
        <v>38</v>
      </c>
      <c r="F25" s="5" t="s">
        <v>41</v>
      </c>
      <c r="G25" s="6">
        <v>45194</v>
      </c>
      <c r="H25" s="6">
        <v>45924</v>
      </c>
      <c r="I25" s="7" t="s">
        <v>26</v>
      </c>
    </row>
    <row r="26" spans="2:9" ht="19.350000000000001" customHeight="1" x14ac:dyDescent="0.3">
      <c r="B26" s="7" t="s">
        <v>53</v>
      </c>
      <c r="C26" s="7" t="s">
        <v>17</v>
      </c>
      <c r="D26" s="4" t="s">
        <v>55</v>
      </c>
      <c r="E26" s="8" t="s">
        <v>38</v>
      </c>
      <c r="F26" s="5" t="s">
        <v>41</v>
      </c>
      <c r="G26" s="6">
        <v>45173</v>
      </c>
      <c r="H26" s="6">
        <v>45903</v>
      </c>
      <c r="I26" s="7" t="s">
        <v>26</v>
      </c>
    </row>
    <row r="27" spans="2:9" x14ac:dyDescent="0.3">
      <c r="B27" s="7" t="s">
        <v>56</v>
      </c>
      <c r="C27" s="7" t="s">
        <v>57</v>
      </c>
      <c r="D27" s="21">
        <v>33777.9</v>
      </c>
      <c r="E27" s="8" t="s">
        <v>58</v>
      </c>
      <c r="F27" s="5" t="s">
        <v>59</v>
      </c>
      <c r="G27" s="6">
        <v>44896</v>
      </c>
      <c r="H27" s="6">
        <v>46721</v>
      </c>
      <c r="I27" s="7" t="s">
        <v>27</v>
      </c>
    </row>
    <row r="28" spans="2:9" x14ac:dyDescent="0.3">
      <c r="B28" s="7" t="s">
        <v>60</v>
      </c>
      <c r="C28" s="7" t="s">
        <v>61</v>
      </c>
      <c r="D28" s="21">
        <f>29370*3</f>
        <v>88110</v>
      </c>
      <c r="E28" s="8" t="s">
        <v>137</v>
      </c>
      <c r="F28" s="5" t="s">
        <v>136</v>
      </c>
      <c r="G28" s="6">
        <v>44995</v>
      </c>
      <c r="H28" s="6">
        <v>45360</v>
      </c>
      <c r="I28" s="7"/>
    </row>
    <row r="29" spans="2:9" ht="28.8" x14ac:dyDescent="0.3">
      <c r="B29" s="7" t="s">
        <v>63</v>
      </c>
      <c r="C29" s="7" t="s">
        <v>64</v>
      </c>
      <c r="D29" s="22">
        <v>32357.8</v>
      </c>
      <c r="E29" s="8" t="s">
        <v>65</v>
      </c>
      <c r="F29" s="5" t="s">
        <v>66</v>
      </c>
      <c r="G29" s="6">
        <v>44182</v>
      </c>
      <c r="H29" s="6">
        <v>46250</v>
      </c>
      <c r="I29" s="7" t="s">
        <v>27</v>
      </c>
    </row>
    <row r="30" spans="2:9" x14ac:dyDescent="0.3">
      <c r="B30" s="7" t="s">
        <v>67</v>
      </c>
      <c r="C30" s="7" t="s">
        <v>68</v>
      </c>
      <c r="D30" s="22">
        <v>13607.75</v>
      </c>
      <c r="E30" s="8" t="s">
        <v>69</v>
      </c>
      <c r="F30" s="5" t="s">
        <v>11</v>
      </c>
      <c r="G30" s="6">
        <v>44968</v>
      </c>
      <c r="H30" s="6">
        <v>46063</v>
      </c>
      <c r="I30" s="7" t="s">
        <v>27</v>
      </c>
    </row>
    <row r="31" spans="2:9" x14ac:dyDescent="0.3">
      <c r="B31" s="7" t="s">
        <v>70</v>
      </c>
      <c r="C31" s="7" t="s">
        <v>71</v>
      </c>
      <c r="D31" s="22">
        <f>2394/1.2*1</f>
        <v>1995</v>
      </c>
      <c r="E31" s="8" t="s">
        <v>72</v>
      </c>
      <c r="F31" s="5" t="s">
        <v>11</v>
      </c>
      <c r="G31" s="6">
        <v>44481</v>
      </c>
      <c r="H31" s="6">
        <v>45576</v>
      </c>
      <c r="I31" s="7" t="s">
        <v>27</v>
      </c>
    </row>
    <row r="32" spans="2:9" x14ac:dyDescent="0.3">
      <c r="B32" s="7" t="s">
        <v>73</v>
      </c>
      <c r="C32" s="7" t="s">
        <v>74</v>
      </c>
      <c r="D32" s="22">
        <f>5338.74/1.2*1</f>
        <v>4448.95</v>
      </c>
      <c r="E32" s="8" t="s">
        <v>75</v>
      </c>
      <c r="F32" s="5" t="s">
        <v>11</v>
      </c>
      <c r="G32" s="6">
        <v>44394</v>
      </c>
      <c r="H32" s="6">
        <v>45489</v>
      </c>
      <c r="I32" s="7" t="s">
        <v>27</v>
      </c>
    </row>
    <row r="33" spans="2:9" x14ac:dyDescent="0.3">
      <c r="B33" s="7" t="s">
        <v>76</v>
      </c>
      <c r="C33" s="7" t="s">
        <v>57</v>
      </c>
      <c r="D33" s="22">
        <v>1439</v>
      </c>
      <c r="E33" s="8" t="s">
        <v>77</v>
      </c>
      <c r="F33" s="5" t="s">
        <v>62</v>
      </c>
      <c r="G33" s="6">
        <v>44652</v>
      </c>
      <c r="H33" s="6">
        <v>45016</v>
      </c>
      <c r="I33" s="7" t="s">
        <v>78</v>
      </c>
    </row>
    <row r="34" spans="2:9" x14ac:dyDescent="0.3">
      <c r="B34" s="7" t="s">
        <v>79</v>
      </c>
      <c r="C34" s="7" t="s">
        <v>57</v>
      </c>
      <c r="D34" s="22">
        <f>(1324.85/1.2*1)*12</f>
        <v>13248.5</v>
      </c>
      <c r="E34" s="8" t="s">
        <v>80</v>
      </c>
      <c r="F34" s="5" t="s">
        <v>81</v>
      </c>
      <c r="G34" s="6">
        <v>45017</v>
      </c>
      <c r="H34" s="6">
        <v>45382</v>
      </c>
      <c r="I34" s="7" t="s">
        <v>78</v>
      </c>
    </row>
    <row r="35" spans="2:9" ht="28.8" x14ac:dyDescent="0.3">
      <c r="B35" s="7" t="s">
        <v>82</v>
      </c>
      <c r="C35" s="7" t="s">
        <v>83</v>
      </c>
      <c r="D35" s="22">
        <f>2046/1.2*1</f>
        <v>1705</v>
      </c>
      <c r="E35" s="8" t="s">
        <v>84</v>
      </c>
      <c r="F35" s="5" t="s">
        <v>81</v>
      </c>
      <c r="G35" s="6">
        <v>44713</v>
      </c>
      <c r="H35" s="6">
        <v>45077</v>
      </c>
      <c r="I35" s="7" t="s">
        <v>78</v>
      </c>
    </row>
    <row r="36" spans="2:9" x14ac:dyDescent="0.3">
      <c r="B36" s="7" t="s">
        <v>85</v>
      </c>
      <c r="C36" s="7" t="s">
        <v>86</v>
      </c>
      <c r="D36" s="22">
        <f>(1912.25/1.2*1)*2</f>
        <v>3187.0833333333335</v>
      </c>
      <c r="E36" s="16" t="s">
        <v>87</v>
      </c>
      <c r="F36" s="5" t="s">
        <v>81</v>
      </c>
      <c r="G36" s="6">
        <v>44927</v>
      </c>
      <c r="H36" s="6">
        <v>45291</v>
      </c>
      <c r="I36" s="7" t="s">
        <v>78</v>
      </c>
    </row>
    <row r="37" spans="2:9" x14ac:dyDescent="0.3">
      <c r="B37" s="7" t="s">
        <v>88</v>
      </c>
      <c r="C37" s="7" t="s">
        <v>86</v>
      </c>
      <c r="D37" s="22">
        <f>(998.24/1.2*1)*4</f>
        <v>3327.4666666666667</v>
      </c>
      <c r="E37" s="8" t="s">
        <v>89</v>
      </c>
      <c r="F37" s="5" t="s">
        <v>81</v>
      </c>
      <c r="G37" s="6">
        <v>44927</v>
      </c>
      <c r="H37" s="6">
        <v>45291</v>
      </c>
      <c r="I37" s="7" t="s">
        <v>78</v>
      </c>
    </row>
    <row r="38" spans="2:9" ht="28.8" x14ac:dyDescent="0.3">
      <c r="B38" s="7" t="s">
        <v>90</v>
      </c>
      <c r="C38" s="7" t="s">
        <v>91</v>
      </c>
      <c r="D38" s="22">
        <f>720/1.2*1</f>
        <v>600</v>
      </c>
      <c r="E38" s="8" t="s">
        <v>92</v>
      </c>
      <c r="F38" s="5" t="s">
        <v>11</v>
      </c>
      <c r="G38" s="6">
        <v>44075</v>
      </c>
      <c r="H38" s="6">
        <v>45230</v>
      </c>
      <c r="I38" s="7" t="s">
        <v>78</v>
      </c>
    </row>
    <row r="39" spans="2:9" ht="28.8" x14ac:dyDescent="0.3">
      <c r="B39" s="7" t="s">
        <v>93</v>
      </c>
      <c r="C39" s="7" t="s">
        <v>91</v>
      </c>
      <c r="D39" s="22">
        <v>600</v>
      </c>
      <c r="E39" s="8" t="s">
        <v>92</v>
      </c>
      <c r="F39" s="5" t="s">
        <v>81</v>
      </c>
      <c r="G39" s="6">
        <v>44713</v>
      </c>
      <c r="H39" s="6">
        <v>45077</v>
      </c>
      <c r="I39" s="7" t="s">
        <v>78</v>
      </c>
    </row>
    <row r="40" spans="2:9" x14ac:dyDescent="0.3">
      <c r="B40" s="7" t="s">
        <v>94</v>
      </c>
      <c r="C40" s="7" t="s">
        <v>91</v>
      </c>
      <c r="D40" s="22">
        <f>600/1.2*1</f>
        <v>500</v>
      </c>
      <c r="E40" s="8" t="s">
        <v>92</v>
      </c>
      <c r="F40" s="5" t="s">
        <v>81</v>
      </c>
      <c r="G40" s="6">
        <v>44774</v>
      </c>
      <c r="H40" s="6">
        <v>45138</v>
      </c>
      <c r="I40" s="7" t="s">
        <v>78</v>
      </c>
    </row>
    <row r="41" spans="2:9" ht="28.8" x14ac:dyDescent="0.3">
      <c r="B41" s="7" t="s">
        <v>95</v>
      </c>
      <c r="C41" s="7" t="s">
        <v>91</v>
      </c>
      <c r="D41" s="22">
        <v>600</v>
      </c>
      <c r="E41" s="8" t="s">
        <v>96</v>
      </c>
      <c r="F41" s="5" t="s">
        <v>41</v>
      </c>
      <c r="G41" s="6">
        <v>44927</v>
      </c>
      <c r="H41" s="6">
        <v>45657</v>
      </c>
      <c r="I41" s="7" t="s">
        <v>78</v>
      </c>
    </row>
    <row r="42" spans="2:9" x14ac:dyDescent="0.3">
      <c r="B42" s="7" t="s">
        <v>97</v>
      </c>
      <c r="C42" s="7" t="s">
        <v>91</v>
      </c>
      <c r="D42" s="22">
        <f>600/1.2*1</f>
        <v>500</v>
      </c>
      <c r="E42" s="8" t="s">
        <v>98</v>
      </c>
      <c r="F42" s="5" t="s">
        <v>81</v>
      </c>
      <c r="G42" s="6">
        <v>44958</v>
      </c>
      <c r="H42" s="6">
        <v>45322</v>
      </c>
      <c r="I42" s="7" t="s">
        <v>78</v>
      </c>
    </row>
    <row r="43" spans="2:9" x14ac:dyDescent="0.3">
      <c r="B43" s="7" t="s">
        <v>99</v>
      </c>
      <c r="C43" s="7" t="s">
        <v>91</v>
      </c>
      <c r="D43" s="22">
        <f>2394/1.2*1</f>
        <v>1995</v>
      </c>
      <c r="E43" s="8" t="s">
        <v>100</v>
      </c>
      <c r="F43" s="5" t="s">
        <v>11</v>
      </c>
      <c r="G43" s="6">
        <v>44537</v>
      </c>
      <c r="H43" s="6">
        <v>45632</v>
      </c>
      <c r="I43" s="7" t="s">
        <v>78</v>
      </c>
    </row>
    <row r="44" spans="2:9" x14ac:dyDescent="0.3">
      <c r="B44" s="7" t="s">
        <v>101</v>
      </c>
      <c r="C44" s="7" t="s">
        <v>102</v>
      </c>
      <c r="D44" s="22">
        <f>7920/1.2*1</f>
        <v>6600</v>
      </c>
      <c r="E44" s="8" t="s">
        <v>103</v>
      </c>
      <c r="F44" s="5" t="s">
        <v>11</v>
      </c>
      <c r="G44" s="6">
        <v>44739</v>
      </c>
      <c r="H44" s="6">
        <v>45834</v>
      </c>
      <c r="I44" s="7" t="s">
        <v>78</v>
      </c>
    </row>
    <row r="45" spans="2:9" x14ac:dyDescent="0.3">
      <c r="B45" s="7" t="s">
        <v>104</v>
      </c>
      <c r="C45" s="7" t="s">
        <v>105</v>
      </c>
      <c r="D45" s="22">
        <v>8999</v>
      </c>
      <c r="E45" s="8" t="s">
        <v>106</v>
      </c>
      <c r="F45" s="5" t="s">
        <v>62</v>
      </c>
      <c r="G45" s="6">
        <v>44862</v>
      </c>
      <c r="H45" s="6">
        <v>45226</v>
      </c>
      <c r="I45" s="7" t="s">
        <v>78</v>
      </c>
    </row>
    <row r="46" spans="2:9" x14ac:dyDescent="0.3">
      <c r="B46" s="7" t="s">
        <v>101</v>
      </c>
      <c r="C46" s="7" t="s">
        <v>107</v>
      </c>
      <c r="D46" s="22">
        <f>11929.2/1.2*1</f>
        <v>9941.0000000000018</v>
      </c>
      <c r="E46" s="8" t="s">
        <v>108</v>
      </c>
      <c r="F46" s="5" t="s">
        <v>11</v>
      </c>
      <c r="G46" s="6">
        <v>44743</v>
      </c>
      <c r="H46" s="6">
        <v>45838</v>
      </c>
      <c r="I46" s="7" t="s">
        <v>27</v>
      </c>
    </row>
    <row r="47" spans="2:9" x14ac:dyDescent="0.3">
      <c r="B47" s="7" t="s">
        <v>109</v>
      </c>
      <c r="C47" s="7" t="s">
        <v>110</v>
      </c>
      <c r="D47" s="22">
        <f>10956.97/1.2*1</f>
        <v>9130.8083333333325</v>
      </c>
      <c r="E47" s="8" t="s">
        <v>111</v>
      </c>
      <c r="F47" s="5" t="s">
        <v>62</v>
      </c>
      <c r="G47" s="6">
        <v>44835</v>
      </c>
      <c r="H47" s="6">
        <v>45199</v>
      </c>
      <c r="I47" s="7" t="s">
        <v>78</v>
      </c>
    </row>
    <row r="48" spans="2:9" x14ac:dyDescent="0.3">
      <c r="B48" s="7" t="s">
        <v>112</v>
      </c>
      <c r="C48" s="7" t="s">
        <v>57</v>
      </c>
      <c r="D48" s="22">
        <f>2631.4*12</f>
        <v>31576.800000000003</v>
      </c>
      <c r="E48" s="8" t="s">
        <v>113</v>
      </c>
      <c r="F48" s="5" t="s">
        <v>62</v>
      </c>
      <c r="G48" s="6">
        <v>44985</v>
      </c>
      <c r="H48" s="6">
        <v>45349</v>
      </c>
      <c r="I48" s="7" t="s">
        <v>78</v>
      </c>
    </row>
    <row r="49" spans="2:9" x14ac:dyDescent="0.3">
      <c r="B49" s="7" t="s">
        <v>114</v>
      </c>
      <c r="C49" s="7" t="s">
        <v>115</v>
      </c>
      <c r="D49" s="4">
        <v>1818</v>
      </c>
      <c r="E49" s="16" t="s">
        <v>87</v>
      </c>
      <c r="F49" s="5" t="s">
        <v>27</v>
      </c>
      <c r="G49" s="6"/>
      <c r="H49" s="6" t="s">
        <v>27</v>
      </c>
      <c r="I49" s="7" t="s">
        <v>116</v>
      </c>
    </row>
    <row r="50" spans="2:9" x14ac:dyDescent="0.3">
      <c r="B50" s="7" t="s">
        <v>117</v>
      </c>
      <c r="C50" s="7" t="s">
        <v>135</v>
      </c>
      <c r="D50" s="4">
        <f>169000*3</f>
        <v>507000</v>
      </c>
      <c r="E50" s="8" t="s">
        <v>118</v>
      </c>
      <c r="F50" s="5" t="s">
        <v>119</v>
      </c>
      <c r="G50" s="6">
        <v>44679</v>
      </c>
      <c r="H50" s="6">
        <v>45774</v>
      </c>
      <c r="I50" s="7" t="s">
        <v>15</v>
      </c>
    </row>
    <row r="51" spans="2:9" x14ac:dyDescent="0.3">
      <c r="B51" s="7" t="s">
        <v>120</v>
      </c>
      <c r="C51" s="7" t="s">
        <v>121</v>
      </c>
      <c r="D51" s="4">
        <v>54750</v>
      </c>
      <c r="E51" s="8" t="s">
        <v>122</v>
      </c>
      <c r="F51" s="5" t="s">
        <v>21</v>
      </c>
      <c r="G51" s="6">
        <v>45017</v>
      </c>
      <c r="H51" s="6">
        <v>46477</v>
      </c>
      <c r="I51" s="7" t="s">
        <v>36</v>
      </c>
    </row>
    <row r="52" spans="2:9" x14ac:dyDescent="0.3">
      <c r="B52" s="7" t="s">
        <v>123</v>
      </c>
      <c r="C52" s="7" t="s">
        <v>124</v>
      </c>
      <c r="D52" s="4">
        <v>87000</v>
      </c>
      <c r="E52" s="8" t="s">
        <v>125</v>
      </c>
      <c r="F52" s="5" t="s">
        <v>126</v>
      </c>
      <c r="G52" s="6">
        <v>45018</v>
      </c>
      <c r="H52" s="6">
        <v>46478</v>
      </c>
      <c r="I52" s="7" t="s">
        <v>127</v>
      </c>
    </row>
    <row r="53" spans="2:9" x14ac:dyDescent="0.3">
      <c r="B53" s="7" t="s">
        <v>128</v>
      </c>
      <c r="C53" s="7" t="s">
        <v>129</v>
      </c>
      <c r="D53" s="4">
        <v>21000000</v>
      </c>
      <c r="E53" s="8" t="s">
        <v>130</v>
      </c>
      <c r="F53" s="5" t="s">
        <v>27</v>
      </c>
      <c r="G53" s="6">
        <v>2019</v>
      </c>
      <c r="H53" s="6" t="s">
        <v>27</v>
      </c>
      <c r="I53" s="7" t="s">
        <v>131</v>
      </c>
    </row>
    <row r="54" spans="2:9" x14ac:dyDescent="0.3">
      <c r="B54" s="7" t="s">
        <v>132</v>
      </c>
      <c r="C54" s="7" t="s">
        <v>133</v>
      </c>
      <c r="D54" s="17">
        <v>15480</v>
      </c>
      <c r="E54" s="18" t="s">
        <v>134</v>
      </c>
      <c r="F54" s="19" t="s">
        <v>119</v>
      </c>
      <c r="G54" s="20">
        <v>45383</v>
      </c>
      <c r="H54" s="20">
        <v>46477</v>
      </c>
      <c r="I54" s="7" t="s">
        <v>15</v>
      </c>
    </row>
    <row r="55" spans="2:9" x14ac:dyDescent="0.3">
      <c r="G55" s="11"/>
      <c r="H55" s="11"/>
    </row>
    <row r="56" spans="2:9" x14ac:dyDescent="0.3">
      <c r="G56" s="11"/>
      <c r="H56" s="11"/>
    </row>
    <row r="57" spans="2:9" x14ac:dyDescent="0.3">
      <c r="G57" s="11"/>
      <c r="H57" s="11"/>
    </row>
    <row r="58" spans="2:9" x14ac:dyDescent="0.3">
      <c r="G58" s="11"/>
      <c r="H58" s="11"/>
    </row>
    <row r="59" spans="2:9" x14ac:dyDescent="0.3">
      <c r="G59" s="12"/>
    </row>
    <row r="60" spans="2:9" x14ac:dyDescent="0.3">
      <c r="G60" s="12"/>
    </row>
  </sheetData>
  <autoFilter ref="A4:I54" xr:uid="{8627A865-E1FA-4F47-A8EA-4B13563368EA}"/>
  <mergeCells count="1">
    <mergeCell ref="B2:C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67D9-7CF4-4579-9731-4A303EB9E642}">
  <dimension ref="A1"/>
  <sheetViews>
    <sheetView workbookViewId="0">
      <selection activeCell="A3" sqref="A3:XFD4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a87acd-0a60-4af2-bf3e-0a268f49ecbe">
      <Terms xmlns="http://schemas.microsoft.com/office/infopath/2007/PartnerControls"/>
    </lcf76f155ced4ddcb4097134ff3c332f>
    <TaxCatchAll xmlns="91411771-1385-4e10-b45d-63841b215d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F5656442A5542992EDF06970471D9" ma:contentTypeVersion="13" ma:contentTypeDescription="Create a new document." ma:contentTypeScope="" ma:versionID="6e5d5bb306d8df0d56c1f0ba24d6f209">
  <xsd:schema xmlns:xsd="http://www.w3.org/2001/XMLSchema" xmlns:xs="http://www.w3.org/2001/XMLSchema" xmlns:p="http://schemas.microsoft.com/office/2006/metadata/properties" xmlns:ns2="2aa87acd-0a60-4af2-bf3e-0a268f49ecbe" xmlns:ns3="91411771-1385-4e10-b45d-63841b215dd3" targetNamespace="http://schemas.microsoft.com/office/2006/metadata/properties" ma:root="true" ma:fieldsID="111dcb8be8e5c64bf6b92231faac6496" ns2:_="" ns3:_="">
    <xsd:import namespace="2aa87acd-0a60-4af2-bf3e-0a268f49ecbe"/>
    <xsd:import namespace="91411771-1385-4e10-b45d-63841b215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87acd-0a60-4af2-bf3e-0a268f49e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312646-f0e3-47f0-9b0b-91e5ef00f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11771-1385-4e10-b45d-63841b215d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0259cc-e7f8-4475-b5c7-913ad337301f}" ma:internalName="TaxCatchAll" ma:showField="CatchAllData" ma:web="91411771-1385-4e10-b45d-63841b215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59387F-E298-49A6-B313-8E5C600DE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AD1F6E-6E35-47D5-B3C8-6BAB808F4EFE}">
  <ds:schemaRefs>
    <ds:schemaRef ds:uri="http://schemas.microsoft.com/office/2006/metadata/properties"/>
    <ds:schemaRef ds:uri="http://schemas.microsoft.com/office/infopath/2007/PartnerControls"/>
    <ds:schemaRef ds:uri="2aa87acd-0a60-4af2-bf3e-0a268f49ecbe"/>
    <ds:schemaRef ds:uri="91411771-1385-4e10-b45d-63841b215dd3"/>
  </ds:schemaRefs>
</ds:datastoreItem>
</file>

<file path=customXml/itemProps3.xml><?xml version="1.0" encoding="utf-8"?>
<ds:datastoreItem xmlns:ds="http://schemas.openxmlformats.org/officeDocument/2006/customXml" ds:itemID="{8EBD4A8D-386B-4FEA-A3FC-CE36B1679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87acd-0a60-4af2-bf3e-0a268f49ecbe"/>
    <ds:schemaRef ds:uri="91411771-1385-4e10-b45d-63841b215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Reynolds</dc:creator>
  <cp:keywords/>
  <dc:description/>
  <cp:lastModifiedBy>Lisa Reynolds</cp:lastModifiedBy>
  <cp:revision/>
  <dcterms:created xsi:type="dcterms:W3CDTF">2023-02-27T12:15:58Z</dcterms:created>
  <dcterms:modified xsi:type="dcterms:W3CDTF">2026-05-21T11:19:01Z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0x010100113F5656442A5542992EDF06970471D9</vt:lpwstr>
  </property>
  <property fmtid="{D5CDD505-2E9C-101B-9397-08002B2CF9AE}" pid="3" name="Order">
    <vt:r8>600</vt:r8>
  </property>
  <property fmtid="{D5CDD505-2E9C-101B-9397-08002B2CF9AE}" pid="4" name="MediaServiceImageTags">
    <vt:lpwstr/>
  </property>
</Properties>
</file>